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Воронка" sheetId="1" state="visible" r:id="rId1"/>
    <sheet xmlns:r="http://schemas.openxmlformats.org/officeDocument/2006/relationships" name="План выручки" sheetId="2" state="visible" r:id="rId2"/>
    <sheet xmlns:r="http://schemas.openxmlformats.org/officeDocument/2006/relationships" name="Чувствительность" sheetId="3" state="visible" r:id="rId3"/>
    <sheet xmlns:r="http://schemas.openxmlformats.org/officeDocument/2006/relationships" name="Еженедельно" sheetId="4" state="visible" r:id="rId4"/>
    <sheet xmlns:r="http://schemas.openxmlformats.org/officeDocument/2006/relationships" name="Как заполнять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5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FFFFFF"/>
    </font>
    <font>
      <b val="1"/>
      <sz val="12"/>
    </font>
  </fonts>
  <fills count="5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2F5597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1" pivotButton="0" quotePrefix="0" xfId="0"/>
    <xf numFmtId="0" fontId="0" fillId="2" borderId="1" pivotButton="0" quotePrefix="0" xfId="0"/>
    <xf numFmtId="0" fontId="3" fillId="3" borderId="1" applyAlignment="1" pivotButton="0" quotePrefix="0" xfId="0">
      <alignment vertical="center" wrapText="1"/>
    </xf>
    <xf numFmtId="0" fontId="0" fillId="0" borderId="1" pivotButton="0" quotePrefix="0" xfId="0"/>
    <xf numFmtId="10" fontId="0" fillId="4" borderId="1" pivotButton="0" quotePrefix="0" xfId="0"/>
    <xf numFmtId="3" fontId="0" fillId="4" borderId="1" pivotButton="0" quotePrefix="0" xfId="0"/>
    <xf numFmtId="164" fontId="0" fillId="4" borderId="1" pivotButton="0" quotePrefix="0" xfId="0"/>
    <xf numFmtId="164" fontId="0" fillId="2" borderId="1" pivotButton="0" quotePrefix="0" xfId="0"/>
    <xf numFmtId="0" fontId="0" fillId="4" borderId="1" pivotButton="0" quotePrefix="0" xfId="0"/>
    <xf numFmtId="0" fontId="4" fillId="0" borderId="0" pivotButton="0" quotePrefix="0" xfId="0"/>
    <xf numFmtId="0" fontId="2" fillId="0" borderId="0" pivotButton="0" quotePrefix="0" xfId="0"/>
    <xf numFmtId="3" fontId="0" fillId="2" borderId="0" pivotButton="0" quotePrefix="0" xfId="0"/>
    <xf numFmtId="3" fontId="0" fillId="4" borderId="0" pivotButton="0" quotePrefix="0" xfId="0"/>
    <xf numFmtId="9" fontId="0" fillId="2" borderId="0" pivotButton="0" quotePrefix="0" xfId="0"/>
    <xf numFmtId="165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Воронка: сколько дошло до этапа</a:t>
            </a:r>
          </a:p>
        </rich>
      </tx>
    </title>
    <plotArea>
      <barChart>
        <barDir val="bar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'Воронка'!$A$11:$A$16</f>
            </numRef>
          </cat>
          <val>
            <numRef>
              <f>'Воронка'!$B$11:$B$16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axMin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1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Что даст подтягивание этапа до нормы, ₽</a:t>
            </a:r>
          </a:p>
        </rich>
      </tx>
    </title>
    <plotArea>
      <barChart>
        <barDir val="bar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'Воронка'!$A$12:$A$16</f>
            </numRef>
          </cat>
          <val>
            <numRef>
              <f>'Воронка'!$H$12:$H$16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axMin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10</col>
      <colOff>0</colOff>
      <row>3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23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cols>
    <col width="44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</cols>
  <sheetData>
    <row r="1">
      <c r="A1" s="1" t="inlineStr">
        <is>
          <t>Анализ воронки продаж за период</t>
        </is>
      </c>
    </row>
    <row r="2">
      <c r="A2" t="inlineStr">
        <is>
          <t>Жёлтые ячейки заполняете вы, зелёные считаются сами. Пример заполнен цифрами компании «Кухни на заказ» за месяц.</t>
        </is>
      </c>
    </row>
    <row r="4">
      <c r="A4" s="2" t="inlineStr">
        <is>
          <t>Период</t>
        </is>
      </c>
      <c r="B4" s="3" t="inlineStr">
        <is>
          <t>Сентябрь 2026</t>
        </is>
      </c>
    </row>
    <row r="5">
      <c r="A5" s="2" t="inlineStr">
        <is>
          <t>Средний чек, ₽</t>
        </is>
      </c>
      <c r="B5" s="3" t="n">
        <v>180000</v>
      </c>
    </row>
    <row r="6">
      <c r="A6" s="2" t="inlineStr">
        <is>
          <t>Расходы на маркетинг за период, ₽</t>
        </is>
      </c>
      <c r="B6" s="3" t="n">
        <v>900000</v>
      </c>
    </row>
    <row r="7">
      <c r="A7" s="2" t="inlineStr">
        <is>
          <t>Зарплата отдела продаж за период, ₽</t>
        </is>
      </c>
      <c r="B7" s="3" t="n">
        <v>200000</v>
      </c>
    </row>
    <row r="8">
      <c r="A8" s="2" t="inlineStr">
        <is>
          <t>Средний срок от заявки до договора, дней</t>
        </is>
      </c>
      <c r="B8" s="3" t="n">
        <v>21</v>
      </c>
    </row>
    <row r="10" ht="48" customHeight="1">
      <c r="A10" s="4" t="inlineStr">
        <is>
          <t>Этап</t>
        </is>
      </c>
      <c r="B10" s="4" t="inlineStr">
        <is>
          <t>Сколько дошло</t>
        </is>
      </c>
      <c r="C10" s="4" t="inlineStr">
        <is>
          <t>Конверсия из предыдущего</t>
        </is>
      </c>
      <c r="D10" s="4" t="inlineStr">
        <is>
          <t>Сквозная конверсия от входа</t>
        </is>
      </c>
      <c r="E10" s="4" t="inlineStr">
        <is>
          <t>Норма (лучший ваш период)</t>
        </is>
      </c>
      <c r="F10" s="4" t="inlineStr">
        <is>
          <t>Потеряно на переходе, шт.</t>
        </is>
      </c>
      <c r="G10" s="4" t="inlineStr">
        <is>
          <t>Ценность одного объекта на этапе, ₽</t>
        </is>
      </c>
      <c r="H10" s="4" t="inlineStr">
        <is>
          <t>Сколько добавит подтягивание этапа до нормы, ₽</t>
        </is>
      </c>
      <c r="I10" s="4" t="inlineStr">
        <is>
          <t>Приоритет</t>
        </is>
      </c>
    </row>
    <row r="11">
      <c r="A11" s="2" t="inlineStr">
        <is>
          <t>Визиты сайта</t>
        </is>
      </c>
      <c r="B11" s="3" t="n">
        <v>12000</v>
      </c>
      <c r="C11" s="5" t="inlineStr">
        <is>
          <t>—</t>
        </is>
      </c>
      <c r="D11" s="6">
        <f>IF($B$11=0,0,B11/$B$11)</f>
        <v/>
      </c>
      <c r="E11" s="5" t="inlineStr">
        <is>
          <t>—</t>
        </is>
      </c>
      <c r="F11" s="5" t="inlineStr">
        <is>
          <t>—</t>
        </is>
      </c>
      <c r="G11" s="7">
        <f>IF(B11=0,0,$B$16/B11*$B$5)</f>
        <v/>
      </c>
      <c r="H11" s="5" t="inlineStr">
        <is>
          <t>—</t>
        </is>
      </c>
      <c r="I11" s="5" t="inlineStr">
        <is>
          <t>—</t>
        </is>
      </c>
    </row>
    <row r="12">
      <c r="A12" s="2" t="inlineStr">
        <is>
          <t>Заявки (лиды)</t>
        </is>
      </c>
      <c r="B12" s="3" t="n">
        <v>360</v>
      </c>
      <c r="C12" s="8">
        <f>IF(B11=0,0,B12/B11)</f>
        <v/>
      </c>
      <c r="D12" s="6">
        <f>IF($B$11=0,0,B12/$B$11)</f>
        <v/>
      </c>
      <c r="E12" s="9" t="n">
        <v>0.035</v>
      </c>
      <c r="F12" s="10">
        <f>B11-B12</f>
        <v/>
      </c>
      <c r="G12" s="7">
        <f>IF(B12=0,0,$B$16/B12*$B$5)</f>
        <v/>
      </c>
      <c r="H12" s="7">
        <f>IF(OR(E12="",E12&lt;=C12),0,(E12-C12)*B11*IF(B12=0,0,$B$16/B12)*$B$5)</f>
        <v/>
      </c>
      <c r="I12" s="10">
        <f>IF(H12=0,"—",RANK(H12,$H$12:$H$16))</f>
        <v/>
      </c>
    </row>
    <row r="13">
      <c r="A13" s="2" t="inlineStr">
        <is>
          <t>Квалифицированные лиды</t>
        </is>
      </c>
      <c r="B13" s="3" t="n">
        <v>252</v>
      </c>
      <c r="C13" s="8">
        <f>IF(B12=0,0,B13/B12)</f>
        <v/>
      </c>
      <c r="D13" s="6">
        <f>IF($B$11=0,0,B13/$B$11)</f>
        <v/>
      </c>
      <c r="E13" s="9" t="n">
        <v>0.75</v>
      </c>
      <c r="F13" s="10">
        <f>B12-B13</f>
        <v/>
      </c>
      <c r="G13" s="7">
        <f>IF(B13=0,0,$B$16/B13*$B$5)</f>
        <v/>
      </c>
      <c r="H13" s="7">
        <f>IF(OR(E13="",E13&lt;=C13),0,(E13-C13)*B12*IF(B13=0,0,$B$16/B13)*$B$5)</f>
        <v/>
      </c>
      <c r="I13" s="10">
        <f>IF(H13=0,"—",RANK(H13,$H$12:$H$16))</f>
        <v/>
      </c>
    </row>
    <row r="14">
      <c r="A14" s="2" t="inlineStr">
        <is>
          <t>Замер / встреча</t>
        </is>
      </c>
      <c r="B14" s="3" t="n">
        <v>126</v>
      </c>
      <c r="C14" s="8">
        <f>IF(B13=0,0,B14/B13)</f>
        <v/>
      </c>
      <c r="D14" s="6">
        <f>IF($B$11=0,0,B14/$B$11)</f>
        <v/>
      </c>
      <c r="E14" s="9" t="n">
        <v>0.6</v>
      </c>
      <c r="F14" s="10">
        <f>B13-B14</f>
        <v/>
      </c>
      <c r="G14" s="7">
        <f>IF(B14=0,0,$B$16/B14*$B$5)</f>
        <v/>
      </c>
      <c r="H14" s="7">
        <f>IF(OR(E14="",E14&lt;=C14),0,(E14-C14)*B13*IF(B14=0,0,$B$16/B14)*$B$5)</f>
        <v/>
      </c>
      <c r="I14" s="10">
        <f>IF(H14=0,"—",RANK(H14,$H$12:$H$16))</f>
        <v/>
      </c>
    </row>
    <row r="15">
      <c r="A15" s="2" t="inlineStr">
        <is>
          <t>Расчёт / КП</t>
        </is>
      </c>
      <c r="B15" s="3" t="n">
        <v>101</v>
      </c>
      <c r="C15" s="8">
        <f>IF(B14=0,0,B15/B14)</f>
        <v/>
      </c>
      <c r="D15" s="6">
        <f>IF($B$11=0,0,B15/$B$11)</f>
        <v/>
      </c>
      <c r="E15" s="9" t="n">
        <v>0.85</v>
      </c>
      <c r="F15" s="10">
        <f>B14-B15</f>
        <v/>
      </c>
      <c r="G15" s="7">
        <f>IF(B15=0,0,$B$16/B15*$B$5)</f>
        <v/>
      </c>
      <c r="H15" s="7">
        <f>IF(OR(E15="",E15&lt;=C15),0,(E15-C15)*B14*IF(B15=0,0,$B$16/B15)*$B$5)</f>
        <v/>
      </c>
      <c r="I15" s="10">
        <f>IF(H15=0,"—",RANK(H15,$H$12:$H$16))</f>
        <v/>
      </c>
    </row>
    <row r="16">
      <c r="A16" s="2" t="inlineStr">
        <is>
          <t>Договор (продажа)</t>
        </is>
      </c>
      <c r="B16" s="3" t="n">
        <v>30</v>
      </c>
      <c r="C16" s="8">
        <f>IF(B15=0,0,B16/B15)</f>
        <v/>
      </c>
      <c r="D16" s="6">
        <f>IF($B$11=0,0,B16/$B$11)</f>
        <v/>
      </c>
      <c r="E16" s="9" t="n">
        <v>0.33</v>
      </c>
      <c r="F16" s="10">
        <f>B15-B16</f>
        <v/>
      </c>
      <c r="G16" s="7">
        <f>IF(B16=0,0,$B$16/B16*$B$5)</f>
        <v/>
      </c>
      <c r="H16" s="7">
        <f>IF(OR(E16="",E16&lt;=C16),0,(E16-C16)*B15*IF(B16=0,0,$B$16/B16)*$B$5)</f>
        <v/>
      </c>
      <c r="I16" s="10">
        <f>IF(H16=0,"—",RANK(H16,$H$12:$H$16))</f>
        <v/>
      </c>
    </row>
    <row r="18">
      <c r="A18" s="11" t="inlineStr">
        <is>
          <t>Итоги периода</t>
        </is>
      </c>
    </row>
    <row r="19">
      <c r="A19" s="2" t="inlineStr">
        <is>
          <t>Выручка, ₽</t>
        </is>
      </c>
      <c r="B19" s="7">
        <f>B16*B5</f>
        <v/>
      </c>
    </row>
    <row r="20">
      <c r="A20" s="2" t="inlineStr">
        <is>
          <t>Сквозная конверсия визит → договор</t>
        </is>
      </c>
      <c r="B20" s="6">
        <f>D16</f>
        <v/>
      </c>
    </row>
    <row r="21">
      <c r="A21" s="2" t="inlineStr">
        <is>
          <t>Конверсия заявка → договор</t>
        </is>
      </c>
      <c r="B21" s="8">
        <f>IF(B12=0,0,B16/B12)</f>
        <v/>
      </c>
    </row>
    <row r="22">
      <c r="A22" s="2" t="inlineStr">
        <is>
          <t>Win rate (договоры от квалифицированных лидов)</t>
        </is>
      </c>
      <c r="B22" s="8">
        <f>IF(B13=0,0,B16/B13)</f>
        <v/>
      </c>
    </row>
    <row r="23">
      <c r="A23" s="2" t="inlineStr">
        <is>
          <t>Win rate от КП</t>
        </is>
      </c>
      <c r="B23" s="8">
        <f>IF(B15=0,0,B16/B15)</f>
        <v/>
      </c>
    </row>
    <row r="24">
      <c r="A24" s="2" t="inlineStr">
        <is>
          <t>CPL — стоимость заявки, ₽</t>
        </is>
      </c>
      <c r="B24" s="7">
        <f>IF(B12=0,0,B6/B12)</f>
        <v/>
      </c>
    </row>
    <row r="25">
      <c r="A25" s="2" t="inlineStr">
        <is>
          <t>CAC маркетинговый — стоимость клиента, ₽</t>
        </is>
      </c>
      <c r="B25" s="7">
        <f>IF(B16=0,0,B6/B16)</f>
        <v/>
      </c>
    </row>
    <row r="26">
      <c r="A26" s="2" t="inlineStr">
        <is>
          <t>CAC полный (маркетинг + отдел продаж), ₽</t>
        </is>
      </c>
      <c r="B26" s="7">
        <f>IF(B16=0,0,(B6+B7)/B16)</f>
        <v/>
      </c>
    </row>
    <row r="27">
      <c r="A27" s="2" t="inlineStr">
        <is>
          <t>Скорость продаж (sales velocity), ₽ в день</t>
        </is>
      </c>
      <c r="B27" s="7">
        <f>IF(B8=0,0,B13*B5*IF(B13=0,0,B16/B13)/B8)</f>
        <v/>
      </c>
    </row>
    <row r="28">
      <c r="A28" s="2" t="inlineStr">
        <is>
          <t>Самый слабый переход внутри отдела продаж (в процентах)</t>
        </is>
      </c>
      <c r="B28" s="10">
        <f>INDEX(A13:A16,MATCH(MIN(C13:C16),C13:C16,0))</f>
        <v/>
      </c>
    </row>
    <row r="29">
      <c r="A29" s="2" t="inlineStr">
        <is>
          <t>Самое дорогое узкое место (по деньгам)</t>
        </is>
      </c>
      <c r="B29" s="10">
        <f>INDEX(A12:A16,MATCH(MAX(H12:H16),H12:H16,0))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40" customWidth="1" min="1" max="1"/>
    <col width="26" customWidth="1" min="2" max="2"/>
    <col width="26" customWidth="1" min="3" max="3"/>
  </cols>
  <sheetData>
    <row r="1">
      <c r="A1" s="1" t="inlineStr">
        <is>
          <t>Обратный расчёт: от плана выручки к лидам и бюджету</t>
        </is>
      </c>
    </row>
    <row r="2">
      <c r="A2" t="inlineStr">
        <is>
          <t>Конверсии подтягиваются с листа «Воронка». Меняете план и CPL, остальное пересчитывается.</t>
        </is>
      </c>
    </row>
    <row r="4">
      <c r="A4" s="12" t="inlineStr">
        <is>
          <t>План выручки на период, ₽</t>
        </is>
      </c>
      <c r="B4" s="13" t="n">
        <v>7200000</v>
      </c>
    </row>
    <row r="5">
      <c r="A5" s="12" t="inlineStr">
        <is>
          <t>Средний чек, ₽</t>
        </is>
      </c>
      <c r="B5" s="14">
        <f>Воронка!B5</f>
        <v/>
      </c>
    </row>
    <row r="6">
      <c r="A6" s="12" t="inlineStr">
        <is>
          <t>Стоимость заявки (CPL), ₽</t>
        </is>
      </c>
      <c r="B6" s="13">
        <f>Воронка!B24</f>
        <v/>
      </c>
    </row>
    <row r="8">
      <c r="A8" s="4" t="inlineStr">
        <is>
          <t>Этап</t>
        </is>
      </c>
      <c r="B8" s="4" t="inlineStr">
        <is>
          <t>Конверсия из предыдущего (факт)</t>
        </is>
      </c>
      <c r="C8" s="4" t="inlineStr">
        <is>
          <t>Сколько нужно на этапе</t>
        </is>
      </c>
    </row>
    <row r="9">
      <c r="A9" s="2" t="inlineStr">
        <is>
          <t>Визиты сайта</t>
        </is>
      </c>
      <c r="B9" s="5" t="inlineStr">
        <is>
          <t>—</t>
        </is>
      </c>
      <c r="C9" s="7">
        <f>ROUNDUP(C10/B10,0)</f>
        <v/>
      </c>
    </row>
    <row r="10">
      <c r="A10" s="2" t="inlineStr">
        <is>
          <t>Заявки (лиды)</t>
        </is>
      </c>
      <c r="B10" s="8">
        <f>Воронка!C12</f>
        <v/>
      </c>
      <c r="C10" s="7">
        <f>ROUNDUP(C11/B11,0)</f>
        <v/>
      </c>
    </row>
    <row r="11">
      <c r="A11" s="2" t="inlineStr">
        <is>
          <t>Квалифицированные лиды</t>
        </is>
      </c>
      <c r="B11" s="8">
        <f>Воронка!C13</f>
        <v/>
      </c>
      <c r="C11" s="7">
        <f>ROUNDUP(C12/B12,0)</f>
        <v/>
      </c>
    </row>
    <row r="12">
      <c r="A12" s="2" t="inlineStr">
        <is>
          <t>Замер / встреча</t>
        </is>
      </c>
      <c r="B12" s="8">
        <f>Воронка!C14</f>
        <v/>
      </c>
      <c r="C12" s="7">
        <f>ROUNDUP(C13/B13,0)</f>
        <v/>
      </c>
    </row>
    <row r="13">
      <c r="A13" s="2" t="inlineStr">
        <is>
          <t>Расчёт / КП</t>
        </is>
      </c>
      <c r="B13" s="8">
        <f>Воронка!C15</f>
        <v/>
      </c>
      <c r="C13" s="7">
        <f>ROUNDUP(C14/B14,0)</f>
        <v/>
      </c>
    </row>
    <row r="14">
      <c r="A14" s="2" t="inlineStr">
        <is>
          <t>Договор (продажа)</t>
        </is>
      </c>
      <c r="B14" s="8">
        <f>Воронка!C16</f>
        <v/>
      </c>
      <c r="C14" s="7">
        <f>ROUNDUP(B4/B5,0)</f>
        <v/>
      </c>
    </row>
    <row r="16">
      <c r="A16" s="2" t="inlineStr">
        <is>
          <t>Нужный бюджет на заявки, ₽</t>
        </is>
      </c>
      <c r="B16" s="7">
        <f>C10*B6</f>
        <v/>
      </c>
    </row>
    <row r="17">
      <c r="A17" s="2" t="inlineStr">
        <is>
          <t>Сейчас заявок в месяц (факт)</t>
        </is>
      </c>
      <c r="B17" s="10">
        <f>Воронка!B12</f>
        <v/>
      </c>
    </row>
    <row r="18">
      <c r="A18" s="2" t="inlineStr">
        <is>
          <t>Не хватает заявок</t>
        </is>
      </c>
      <c r="B18" s="10">
        <f>MAX(0,C10-B17)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5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Что даст +10 % к конверсии на каждом этапе</t>
        </is>
      </c>
    </row>
    <row r="2">
      <c r="A2" t="inlineStr">
        <is>
          <t>Относительный прирост: конверсия 50 % становится 55 %. Впишите свой процент в B4.</t>
        </is>
      </c>
    </row>
    <row r="4">
      <c r="A4" s="12" t="inlineStr">
        <is>
          <t>Прирост конверсии этапа, %</t>
        </is>
      </c>
      <c r="B4" s="15" t="n">
        <v>0.1</v>
      </c>
    </row>
    <row r="6">
      <c r="A6" s="4" t="inlineStr">
        <is>
          <t>Сценарий</t>
        </is>
      </c>
      <c r="B6" s="4" t="inlineStr">
        <is>
          <t>Договоров</t>
        </is>
      </c>
      <c r="C6" s="4" t="inlineStr">
        <is>
          <t>Выручка, ₽</t>
        </is>
      </c>
      <c r="D6" s="4" t="inlineStr">
        <is>
          <t>Прирост к базе, ₽</t>
        </is>
      </c>
      <c r="E6" s="4" t="inlineStr">
        <is>
          <t>Прирост, %</t>
        </is>
      </c>
    </row>
    <row r="7">
      <c r="A7" s="2" t="inlineStr">
        <is>
          <t>База (как сейчас)</t>
        </is>
      </c>
      <c r="B7" s="10">
        <f>Воронка!B16</f>
        <v/>
      </c>
      <c r="C7" s="7">
        <f>B7*Воронка!B5</f>
        <v/>
      </c>
      <c r="D7" s="10" t="n">
        <v>0</v>
      </c>
      <c r="E7" s="10" t="n">
        <v>0</v>
      </c>
    </row>
    <row r="8">
      <c r="A8" s="5" t="inlineStr">
        <is>
          <t>Прирост на переходе «Визиты сайта → Заявки (лиды)»</t>
        </is>
      </c>
      <c r="B8" s="16">
        <f>Воронка!B11*Воронка!C12*IF(1=1,1+$B$4,1) * Воронка!C13*IF(2=1,1+$B$4,1) * Воронка!C14*IF(3=1,1+$B$4,1) * Воронка!C15*IF(4=1,1+$B$4,1) * Воронка!C16*IF(5=1,1+$B$4,1)</f>
        <v/>
      </c>
      <c r="C8" s="7">
        <f>B8*Воронка!B5</f>
        <v/>
      </c>
      <c r="D8" s="7">
        <f>C8-$C$7</f>
        <v/>
      </c>
      <c r="E8" s="8">
        <f>IF($C$7=0,0,D8/$C$7)</f>
        <v/>
      </c>
    </row>
    <row r="9">
      <c r="A9" s="5" t="inlineStr">
        <is>
          <t>Прирост на переходе «Заявки (лиды) → Квалифицированные лиды»</t>
        </is>
      </c>
      <c r="B9" s="16">
        <f>Воронка!B11*Воронка!C12*IF(1=2,1+$B$4,1) * Воронка!C13*IF(2=2,1+$B$4,1) * Воронка!C14*IF(3=2,1+$B$4,1) * Воронка!C15*IF(4=2,1+$B$4,1) * Воронка!C16*IF(5=2,1+$B$4,1)</f>
        <v/>
      </c>
      <c r="C9" s="7">
        <f>B9*Воронка!B5</f>
        <v/>
      </c>
      <c r="D9" s="7">
        <f>C9-$C$7</f>
        <v/>
      </c>
      <c r="E9" s="8">
        <f>IF($C$7=0,0,D9/$C$7)</f>
        <v/>
      </c>
    </row>
    <row r="10">
      <c r="A10" s="5" t="inlineStr">
        <is>
          <t>Прирост на переходе «Квалифицированные лиды → Замер / встреча»</t>
        </is>
      </c>
      <c r="B10" s="16">
        <f>Воронка!B11*Воронка!C12*IF(1=3,1+$B$4,1) * Воронка!C13*IF(2=3,1+$B$4,1) * Воронка!C14*IF(3=3,1+$B$4,1) * Воронка!C15*IF(4=3,1+$B$4,1) * Воронка!C16*IF(5=3,1+$B$4,1)</f>
        <v/>
      </c>
      <c r="C10" s="7">
        <f>B10*Воронка!B5</f>
        <v/>
      </c>
      <c r="D10" s="7">
        <f>C10-$C$7</f>
        <v/>
      </c>
      <c r="E10" s="8">
        <f>IF($C$7=0,0,D10/$C$7)</f>
        <v/>
      </c>
    </row>
    <row r="11">
      <c r="A11" s="5" t="inlineStr">
        <is>
          <t>Прирост на переходе «Замер / встреча → Расчёт / КП»</t>
        </is>
      </c>
      <c r="B11" s="16">
        <f>Воронка!B11*Воронка!C12*IF(1=4,1+$B$4,1) * Воронка!C13*IF(2=4,1+$B$4,1) * Воронка!C14*IF(3=4,1+$B$4,1) * Воронка!C15*IF(4=4,1+$B$4,1) * Воронка!C16*IF(5=4,1+$B$4,1)</f>
        <v/>
      </c>
      <c r="C11" s="7">
        <f>B11*Воронка!B5</f>
        <v/>
      </c>
      <c r="D11" s="7">
        <f>C11-$C$7</f>
        <v/>
      </c>
      <c r="E11" s="8">
        <f>IF($C$7=0,0,D11/$C$7)</f>
        <v/>
      </c>
    </row>
    <row r="12">
      <c r="A12" s="5" t="inlineStr">
        <is>
          <t>Прирост на переходе «Расчёт / КП → Договор (продажа)»</t>
        </is>
      </c>
      <c r="B12" s="16">
        <f>Воронка!B11*Воронка!C12*IF(1=5,1+$B$4,1) * Воронка!C13*IF(2=5,1+$B$4,1) * Воронка!C14*IF(3=5,1+$B$4,1) * Воронка!C15*IF(4=5,1+$B$4,1) * Воронка!C16*IF(5=5,1+$B$4,1)</f>
        <v/>
      </c>
      <c r="C12" s="7">
        <f>B12*Воронка!B5</f>
        <v/>
      </c>
      <c r="D12" s="7">
        <f>C12-$C$7</f>
        <v/>
      </c>
      <c r="E12" s="8">
        <f>IF($C$7=0,0,D12/$C$7)</f>
        <v/>
      </c>
    </row>
    <row r="13">
      <c r="A13" s="2" t="inlineStr">
        <is>
          <t>Прирост сразу на всех переходах</t>
        </is>
      </c>
      <c r="B13" s="16">
        <f>Воронка!B11*Воронка!C12*(1+$B$4) * Воронка!C13*(1+$B$4) * Воронка!C14*(1+$B$4) * Воронка!C15*(1+$B$4) * Воронка!C16*(1+$B$4)</f>
        <v/>
      </c>
      <c r="C13" s="7">
        <f>B13*Воронка!B5</f>
        <v/>
      </c>
      <c r="D13" s="7">
        <f>C13-$C$7</f>
        <v/>
      </c>
      <c r="E13" s="8">
        <f>IF($C$7=0,0,D13/$C$7)</f>
        <v/>
      </c>
    </row>
    <row r="15">
      <c r="A15" t="inlineStr">
        <is>
          <t>Вывод: одинаковый относительный прирост на любом этапе даёт одинаковый прирост выручки. Выбирать этап нужно по цене улучшения и по расстоянию до нормы, а не по «чувствительности».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24" customWidth="1" min="7" max="7"/>
    <col width="24" customWidth="1" min="8" max="8"/>
    <col width="24" customWidth="1" min="9" max="9"/>
    <col width="24" customWidth="1" min="10" max="10"/>
    <col width="24" customWidth="1" min="11" max="11"/>
    <col width="24" customWidth="1" min="12" max="12"/>
    <col width="24" customWidth="1" min="13" max="13"/>
  </cols>
  <sheetData>
    <row r="1">
      <c r="A1" s="1" t="inlineStr">
        <is>
          <t>Еженедельный журнал воронки</t>
        </is>
      </c>
    </row>
    <row r="2">
      <c r="A2" t="inlineStr">
        <is>
          <t>Одна строка на неделю. Пять вопросов из статьи: где просело, кто просел, какой источник, сколько заявок без ответа, что меняем.</t>
        </is>
      </c>
    </row>
    <row r="4" ht="46" customHeight="1">
      <c r="A4" s="4" t="inlineStr">
        <is>
          <t>Неделя</t>
        </is>
      </c>
      <c r="B4" s="4" t="inlineStr">
        <is>
          <t>Заявок</t>
        </is>
      </c>
      <c r="C4" s="4" t="inlineStr">
        <is>
          <t>Квалифицированных</t>
        </is>
      </c>
      <c r="D4" s="4" t="inlineStr">
        <is>
          <t>Замеров</t>
        </is>
      </c>
      <c r="E4" s="4" t="inlineStr">
        <is>
          <t>КП</t>
        </is>
      </c>
      <c r="F4" s="4" t="inlineStr">
        <is>
          <t>Договоров</t>
        </is>
      </c>
      <c r="G4" s="4" t="inlineStr">
        <is>
          <t>Конверсия заявка → договор</t>
        </is>
      </c>
      <c r="H4" s="4" t="inlineStr">
        <is>
          <t>Заявок без ответа за 1 час</t>
        </is>
      </c>
      <c r="I4" s="4" t="inlineStr">
        <is>
          <t>Самый слабый переход</t>
        </is>
      </c>
      <c r="J4" s="4" t="inlineStr">
        <is>
          <t>Менеджер с худшей конверсией</t>
        </is>
      </c>
      <c r="K4" s="4" t="inlineStr">
        <is>
          <t>Источник с худшей конверсией</t>
        </is>
      </c>
      <c r="L4" s="4" t="inlineStr">
        <is>
          <t>Что меняем на этой неделе</t>
        </is>
      </c>
      <c r="M4" s="4" t="inlineStr">
        <is>
          <t>Результат через неделю</t>
        </is>
      </c>
    </row>
    <row r="5">
      <c r="A5" s="5" t="inlineStr">
        <is>
          <t>Неделя 1</t>
        </is>
      </c>
      <c r="B5" s="3" t="n"/>
      <c r="C5" s="3" t="n"/>
      <c r="D5" s="3" t="n"/>
      <c r="E5" s="3" t="n"/>
      <c r="F5" s="3" t="n"/>
      <c r="G5" s="8">
        <f>IF(B5=0,"",F5/B5)</f>
        <v/>
      </c>
      <c r="H5" s="3" t="n"/>
      <c r="I5" s="3" t="n"/>
      <c r="J5" s="3" t="n"/>
      <c r="K5" s="3" t="n"/>
      <c r="L5" s="3" t="n"/>
      <c r="M5" s="3" t="n"/>
    </row>
    <row r="6">
      <c r="A6" s="5" t="inlineStr">
        <is>
          <t>Неделя 2</t>
        </is>
      </c>
      <c r="B6" s="3" t="n"/>
      <c r="C6" s="3" t="n"/>
      <c r="D6" s="3" t="n"/>
      <c r="E6" s="3" t="n"/>
      <c r="F6" s="3" t="n"/>
      <c r="G6" s="8">
        <f>IF(B6=0,"",F6/B6)</f>
        <v/>
      </c>
      <c r="H6" s="3" t="n"/>
      <c r="I6" s="3" t="n"/>
      <c r="J6" s="3" t="n"/>
      <c r="K6" s="3" t="n"/>
      <c r="L6" s="3" t="n"/>
      <c r="M6" s="3" t="n"/>
    </row>
    <row r="7">
      <c r="A7" s="5" t="inlineStr">
        <is>
          <t>Неделя 3</t>
        </is>
      </c>
      <c r="B7" s="3" t="n"/>
      <c r="C7" s="3" t="n"/>
      <c r="D7" s="3" t="n"/>
      <c r="E7" s="3" t="n"/>
      <c r="F7" s="3" t="n"/>
      <c r="G7" s="8">
        <f>IF(B7=0,"",F7/B7)</f>
        <v/>
      </c>
      <c r="H7" s="3" t="n"/>
      <c r="I7" s="3" t="n"/>
      <c r="J7" s="3" t="n"/>
      <c r="K7" s="3" t="n"/>
      <c r="L7" s="3" t="n"/>
      <c r="M7" s="3" t="n"/>
    </row>
    <row r="8">
      <c r="A8" s="5" t="inlineStr">
        <is>
          <t>Неделя 4</t>
        </is>
      </c>
      <c r="B8" s="3" t="n"/>
      <c r="C8" s="3" t="n"/>
      <c r="D8" s="3" t="n"/>
      <c r="E8" s="3" t="n"/>
      <c r="F8" s="3" t="n"/>
      <c r="G8" s="8">
        <f>IF(B8=0,"",F8/B8)</f>
        <v/>
      </c>
      <c r="H8" s="3" t="n"/>
      <c r="I8" s="3" t="n"/>
      <c r="J8" s="3" t="n"/>
      <c r="K8" s="3" t="n"/>
      <c r="L8" s="3" t="n"/>
      <c r="M8" s="3" t="n"/>
    </row>
    <row r="9">
      <c r="A9" s="5" t="inlineStr">
        <is>
          <t>Неделя 5</t>
        </is>
      </c>
      <c r="B9" s="3" t="n"/>
      <c r="C9" s="3" t="n"/>
      <c r="D9" s="3" t="n"/>
      <c r="E9" s="3" t="n"/>
      <c r="F9" s="3" t="n"/>
      <c r="G9" s="8">
        <f>IF(B9=0,"",F9/B9)</f>
        <v/>
      </c>
      <c r="H9" s="3" t="n"/>
      <c r="I9" s="3" t="n"/>
      <c r="J9" s="3" t="n"/>
      <c r="K9" s="3" t="n"/>
      <c r="L9" s="3" t="n"/>
      <c r="M9" s="3" t="n"/>
    </row>
    <row r="10">
      <c r="A10" s="5" t="inlineStr">
        <is>
          <t>Неделя 6</t>
        </is>
      </c>
      <c r="B10" s="3" t="n"/>
      <c r="C10" s="3" t="n"/>
      <c r="D10" s="3" t="n"/>
      <c r="E10" s="3" t="n"/>
      <c r="F10" s="3" t="n"/>
      <c r="G10" s="8">
        <f>IF(B10=0,"",F10/B10)</f>
        <v/>
      </c>
      <c r="H10" s="3" t="n"/>
      <c r="I10" s="3" t="n"/>
      <c r="J10" s="3" t="n"/>
      <c r="K10" s="3" t="n"/>
      <c r="L10" s="3" t="n"/>
      <c r="M10" s="3" t="n"/>
    </row>
    <row r="11">
      <c r="A11" s="5" t="inlineStr">
        <is>
          <t>Неделя 7</t>
        </is>
      </c>
      <c r="B11" s="3" t="n"/>
      <c r="C11" s="3" t="n"/>
      <c r="D11" s="3" t="n"/>
      <c r="E11" s="3" t="n"/>
      <c r="F11" s="3" t="n"/>
      <c r="G11" s="8">
        <f>IF(B11=0,"",F11/B11)</f>
        <v/>
      </c>
      <c r="H11" s="3" t="n"/>
      <c r="I11" s="3" t="n"/>
      <c r="J11" s="3" t="n"/>
      <c r="K11" s="3" t="n"/>
      <c r="L11" s="3" t="n"/>
      <c r="M11" s="3" t="n"/>
    </row>
    <row r="12">
      <c r="A12" s="5" t="inlineStr">
        <is>
          <t>Неделя 8</t>
        </is>
      </c>
      <c r="B12" s="3" t="n"/>
      <c r="C12" s="3" t="n"/>
      <c r="D12" s="3" t="n"/>
      <c r="E12" s="3" t="n"/>
      <c r="F12" s="3" t="n"/>
      <c r="G12" s="8">
        <f>IF(B12=0,"",F12/B12)</f>
        <v/>
      </c>
      <c r="H12" s="3" t="n"/>
      <c r="I12" s="3" t="n"/>
      <c r="J12" s="3" t="n"/>
      <c r="K12" s="3" t="n"/>
      <c r="L12" s="3" t="n"/>
      <c r="M12" s="3" t="n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40" customWidth="1" min="1" max="1"/>
  </cols>
  <sheetData>
    <row r="1">
      <c r="A1" s="1" t="inlineStr">
        <is>
          <t>Шаблон анализа воронки продаж — checkroi.ru</t>
        </is>
      </c>
    </row>
    <row r="2">
      <c r="A2" t="inlineStr"/>
    </row>
    <row r="3">
      <c r="A3" t="inlineStr">
        <is>
          <t>1. Лист «Воронка». Впишите период, средний чек, расходы на маркетинг и отдел продаж, средний срок сделки (B4:B8).</t>
        </is>
      </c>
    </row>
    <row r="4">
      <c r="A4" t="inlineStr">
        <is>
          <t>2. В колонке B заполните, сколько объектов дошло до каждого этапа за период. Названия этапов можно переименовать под свою CRM, порядок оставьте: от входа к продаже.</t>
        </is>
      </c>
    </row>
    <row r="5">
      <c r="A5" t="inlineStr">
        <is>
          <t>3. В колонке E поставьте норму для каждого перехода. Лучшая норма — ваш собственный лучший квартал. Отраслевые бенчмарки годятся только как ориентир.</t>
        </is>
      </c>
    </row>
    <row r="6">
      <c r="A6" t="inlineStr">
        <is>
          <t>4. Колонка H покажет, сколько выручки добавит подтягивание каждого этапа до нормы, колонка I — приоритет. Начинайте с приоритета 1.</t>
        </is>
      </c>
    </row>
    <row r="7">
      <c r="A7" t="inlineStr">
        <is>
          <t>5. Блок «Итоги периода» считает CPL, CAC, win rate и скорость продаж.</t>
        </is>
      </c>
    </row>
    <row r="8">
      <c r="A8" t="inlineStr">
        <is>
          <t>6. Лист «План выручки»: впишите план и CPL — увидите, сколько нужно заявок, замеров и бюджета.</t>
        </is>
      </c>
    </row>
    <row r="9">
      <c r="A9" t="inlineStr">
        <is>
          <t>7. Лист «Чувствительность»: что даст прирост конверсии на одном этапе и на всех сразу.</t>
        </is>
      </c>
    </row>
    <row r="10">
      <c r="A10" t="inlineStr">
        <is>
          <t>8. Лист «Еженедельно»: одна строка в неделю, пять вопросов к воронке. Через два месяца у вас будет история, по которой видно, что сработало.</t>
        </is>
      </c>
    </row>
    <row r="11">
      <c r="A11" t="inlineStr"/>
    </row>
    <row r="12">
      <c r="A12" t="inlineStr">
        <is>
          <t>Жёлтые ячейки — ввод. Зелёные — формулы, их не трогайте. Если в Google Таблицах формула RANK показывает ошибку, замените её на RANK.EQ.</t>
        </is>
      </c>
    </row>
    <row r="13">
      <c r="A13" t="inlineStr">
        <is>
          <t>Статья с разбором: https://checkroi.ru/blog/analiz-voronki-prodazh/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2026-09-15T17:13:06Z</dcterms:created>
  <dcterms:modified xmlns:dcterms="http://purl.org/dc/terms/" xmlns:xsi="http://www.w3.org/2001/XMLSchema-instance" xsi:type="dcterms:W3CDTF">2026-09-15T17:13:06Z</dcterms:modified>
</cp:coreProperties>
</file>